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9705" windowHeight="9360" activeTab="0"/>
  </bookViews>
  <sheets>
    <sheet name="XLSAY0S9604" sheetId="1" r:id="rId1"/>
  </sheets>
  <definedNames/>
  <calcPr fullCalcOnLoad="1"/>
</workbook>
</file>

<file path=xl/sharedStrings.xml><?xml version="1.0" encoding="utf-8"?>
<sst xmlns="http://schemas.openxmlformats.org/spreadsheetml/2006/main" count="183" uniqueCount="178">
  <si>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</si>
  <si>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</si>
  <si>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</si>
  <si>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</si>
  <si>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</si>
  <si>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</si>
  <si>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</si>
  <si>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</si>
  <si>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</si>
  <si>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ΕΠΙΧΟΡΗΓΗΣΕΙΣ ΓΙΑ ΤΗΝ ΚΑΤΑΒΟΛΗ ΣΤΕΓΑΣΤΙΚΟΥ ΕΠΙΔΟΜΑΤΟΣ ΦΟΙΤΗΤΩΝ</t>
  </si>
  <si>
    <t>ΕΠΙΧΟΡΗΓΗΣΕΙΣ ΑΠΟ ΝΠΔΔ, ΟΡΓΑΝΙΣΜΟΥΣ Η΄ ΕΙΔΙΚΟΥΣ ΛΟΓΑΡΙΑΣΜΟΥΣ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</si>
  <si>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</si>
  <si>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</si>
  <si>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</si>
  <si>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</si>
  <si>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</si>
  <si>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</si>
  <si>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</si>
  <si>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ΠΡΟΣΤΙΜΑ ΑΠΟ ΚΑΤΑΛΟΓΙΣΤΙΚΕΣ ΑΠΟΦΑΣΕΙΣ ΔΙΑΦΟΡΩΝ ΑΡΧΩΝ (ΕΚΤΕΛΕΣΗ ΚΑΤΑΔΙΚΑΣΤΙΚΩΝ ΑΠΟΦΑΣΕΩΝ ΠΟΛΙΤΙΚΩΝ ΔΙΚΑΣΤΗΡΙΩΝ, ΣΥΜΒΟΥΛΙΟΥ ΕΠΙΚΡΑΤΕΙΑΣ, Κ.ΛΠ.)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</si>
  <si>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</si>
  <si>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</si>
  <si>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</si>
  <si>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</si>
  <si>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</si>
  <si>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</si>
  <si>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</si>
  <si>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</si>
  <si>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</si>
  <si>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</si>
  <si>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</si>
  <si>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</si>
  <si>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</si>
  <si>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</si>
  <si>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</si>
  <si>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ΕΣΟΔΑ ΥΠΕΡ ΕΝΙΑΙΟΥ ΤΑΜΕΙΟΥ ΕΠΙΚΟΥΡΙΚΗΣ ΑΣΦΑΛΙΣΗΣ ΚΑΙ ΕΦΑΠΑΞ ΠΑΡΟΧΩΝ (Ε.Τ.Ε.Α.Ε.Π.)</t>
  </si>
  <si>
    <t>ΕΣΟΔΑ ΥΠΕΡ ΕΝΙΑΙΟΥ ΦΟΡΕΑ ΚΟΙΝΩΝΙΚΗΣ ΑΣΦΑΛΙΣΗΣ (Ε.Φ.Κ.Α.)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</si>
  <si>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</si>
  <si>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</si>
  <si>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</si>
  <si>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</si>
  <si>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</si>
  <si>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</si>
  <si>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</si>
  <si>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</si>
  <si>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</si>
  <si>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</si>
  <si>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</si>
  <si>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</si>
  <si>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</si>
  <si>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</si>
  <si>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</si>
  <si>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</si>
  <si>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</si>
  <si>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</si>
  <si>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ΑΠΟ ΑΝ.ΑΡΧ.ΔΗΜ.ΣΥΜΒΑΣΕΩΝ</t>
  </si>
  <si>
    <t>ΕΣΟΔΑ ΑΡΧ.ΕΞΕΤΑΣΗΣ ΠΡΟΔΙΚΑΣΤΙΚΩΝ ΠΡΟΣΦΥΓΩΝ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</si>
  <si>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</si>
  <si>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</si>
  <si>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</si>
  <si>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</si>
  <si>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</si>
  <si>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</si>
  <si>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ΝΕΟ ΤΡΙΩΡΟΦΟ ΚΤΙΡΙΟ ΓΙΑ ΤΟ ΤΕΙ ΑΘΗΝΑΣ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</si>
  <si>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</si>
  <si>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</si>
  <si>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</si>
  <si>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</si>
  <si>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</si>
  <si>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</si>
  <si>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</si>
  <si>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</si>
  <si>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</si>
  <si>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</si>
  <si>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</si>
  <si>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</si>
  <si>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</si>
  <si>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</si>
  <si>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</si>
  <si>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</si>
  <si>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</si>
  <si>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</si>
  <si>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</si>
  <si>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</si>
  <si>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ΕΙΣΦΟΡΕΣ ΣΤΟΝ Ε.Φ.Κ.Α. ΓΙΑ ΜΙΣΘΩΤΟΥΣ</t>
  </si>
  <si>
    <t>ΕΙΣΦΟΡΕΣ ΣΤΟΝ ΕΦΚΑ ΓΙΑ ΠΑΛΑΙΟΥΣ ΑΣΦΑΛΙΣΜΕΝΟΥΣ ΔΗΜΟΣΙΟΥ (ΕΩΣ 31.12.2010)</t>
  </si>
  <si>
    <t>ΕΙΣΦΟΡΕΣ ΣΕ ΛΟΙΠΟΥΣ ΑΣΦΑΛΙΣΤΙΚΟΥΣ ΟΡΓΑΝΙΣΜΟΥΣ ΓΙΑ ΜΙΣΘΩΤΟΥΣ</t>
  </si>
  <si>
    <t>ΕΙΣΦΟΡΕΣ ΣΕ ΛΟΙΠΟΥΣ ΑΣΦΑΛΙΣΤΙΚΟΥΣ ΟΡΓΑΝΙΣΜΟΥΣ ΓΙΑ ΠΑΛΑΙΟΥΣ ΑΣΦΑΛΙΣΜΕΝΟΥΣ ΔΗΜΟΣΙΟΥ (ΕΩΣ 31.12.2010)</t>
  </si>
  <si>
    <t>ΕΡΓΟΔΟΤΙΚΗ ΕΙΣΦΟΡΑ ΥΠΕΡ ΕΟΠΥΥ</t>
  </si>
  <si>
    <t>ΕΡΓΟΔΟΤΙΚΗ ΕΙΣΦΟΡΑ ΥΠΕΡ ΕΟΠΥΥ ΓΙΑ ΠΑΛΑΙΟΥΣ ΑΣΦΑΛΙΣΜΕΝΟΥΣ ΔΗΜΟΣΙΟΥ (ΕΩΣ 31.12.2010)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</si>
  <si>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</si>
  <si>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</si>
  <si>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</si>
  <si>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</si>
  <si>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</si>
  <si>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</si>
  <si>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</si>
  <si>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</si>
  <si>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</si>
  <si>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</si>
  <si>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</si>
  <si>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ΕΞΟΔΑ ΔΙΑΝΥΚΤΕΡΕΥΣΗΣ ΕΞΩΤΕΡΙΚΟΥ ΠΡΟΣΩΠΩΝ ΠΟΥ ΔΕΝ ΕΧΟΥΝ ΤΗΝ ΥΠΑΛΛΗΛΙΚΗ ΙΔΙΟΤΗΤΑ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</si>
  <si>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</si>
  <si>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</si>
  <si>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</si>
  <si>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</si>
  <si>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</si>
  <si>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</si>
  <si>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</si>
  <si>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</si>
  <si>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</si>
  <si>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</si>
  <si>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</si>
  <si>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</si>
  <si>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</si>
  <si>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</si>
  <si>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</si>
  <si>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</si>
  <si>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</si>
  <si>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</si>
  <si>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</si>
  <si>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</si>
  <si>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</si>
  <si>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</si>
  <si>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</si>
  <si>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</si>
  <si>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</si>
  <si>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</si>
  <si>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</si>
  <si>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</si>
  <si>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</si>
  <si>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</si>
  <si>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</si>
  <si>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</si>
  <si>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</si>
  <si>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</si>
  <si>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</si>
  <si>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</si>
  <si>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</si>
  <si>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</si>
  <si>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</si>
  <si>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</si>
  <si>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</si>
  <si>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</si>
  <si>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</si>
  <si>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</si>
  <si>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</si>
  <si>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</si>
  <si>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</si>
  <si>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</si>
  <si>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</si>
  <si>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</si>
  <si>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ΧΟΡΗΓΙΕΣ ΓΙΑ ΤΗΝ ΚΑΤΑΒΟΛΗ ΣΤΕΓΑΣΤΙΚΟΥ ΕΠΙΔΟΜΑΤΟΣ ΦΟΙΤΗΤΩΝ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</si>
  <si>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</si>
  <si>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</si>
  <si>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</si>
  <si>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</si>
  <si>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</si>
  <si>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</si>
  <si>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</si>
  <si>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</si>
  <si>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</si>
  <si>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</si>
  <si>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ΣΤΟ ΕΝΙΑΙΟ ΤΑΜΕΙΟ ΕΠΙΚΟΥΡΙΚΗΣ ΑΣΦΑΛΙΣΗΣ ΚΑΙ ΕΦΑΠΑΞ ΠΑΡΟΧΩΝ (Ε.Τ.Ε.Α.Ε.Π.) ΤΩΝ ΕΙΣΠΡΑΞΕΩΝ ΠΟΥ ΕΓΙΝΑΝ ΓΙΑ ΑΥΤΟ</t>
  </si>
  <si>
    <t>ΑΠΟΔΟΣΗ ΣΤΟΝ ΕΝΙΑΙΟ ΦΟΡΕΑ ΚΟΙΝΩΝΙΚΗΣ ΑΣΦΑΛΙΣΗΣ (Ε.Φ.Κ.Α.) ΤΩΝ ΕΙΣΠΡΑΞΕΩΝ ΠΟΥ ΕΓΙΝΑΝ ΓΙΑ ΑΥΤΟΝ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</si>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</sst>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60000</v>
      </c>
      <c r="F3" s="6">
        <v>48000</v>
      </c>
      <c r="G3" s="6">
        <v>48000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3344000</v>
      </c>
      <c r="G4" s="6">
        <v>3344000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2410000</v>
      </c>
      <c r="F5" s="6">
        <v>1928000</v>
      </c>
      <c r="G5" s="6">
        <v>1928000</v>
      </c>
    </row>
    <row r="6" spans="1:7" ht="15">
      <c r="A6" s="9" t="str">
        <f>"0136"</f>
        <v>0136</v>
      </c>
      <c r="B6" s="9"/>
      <c r="C6" s="9"/>
      <c r="D6" s="5" t="s">
        <v>9</v>
      </c>
      <c r="E6" s="6">
        <v>300000</v>
      </c>
      <c r="F6" s="7">
        <v>0</v>
      </c>
      <c r="G6" s="7">
        <v>0</v>
      </c>
    </row>
    <row r="7" spans="1:7" ht="15">
      <c r="A7" s="9" t="str">
        <f>"0211"</f>
        <v>0211</v>
      </c>
      <c r="B7" s="9"/>
      <c r="C7" s="9"/>
      <c r="D7" s="5" t="s">
        <v>10</v>
      </c>
      <c r="E7" s="6">
        <v>300000</v>
      </c>
      <c r="F7" s="6">
        <v>6438.08</v>
      </c>
      <c r="G7" s="6">
        <v>6438.08</v>
      </c>
    </row>
    <row r="8" spans="1:7" ht="15">
      <c r="A8" s="9" t="str">
        <f>"1299"</f>
        <v>1299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"3353"</f>
        <v>3353</v>
      </c>
      <c r="B9" s="9"/>
      <c r="C9" s="9"/>
      <c r="D9" s="5" t="s">
        <v>12</v>
      </c>
      <c r="E9" s="7">
        <v>100</v>
      </c>
      <c r="F9" s="7">
        <v>0</v>
      </c>
      <c r="G9" s="7">
        <v>0</v>
      </c>
    </row>
    <row r="10" spans="1:7" ht="26.25">
      <c r="A10" s="9" t="str">
        <f>"3391"</f>
        <v>3391</v>
      </c>
      <c r="B10" s="9"/>
      <c r="C10" s="9"/>
      <c r="D10" s="5" t="s">
        <v>13</v>
      </c>
      <c r="E10" s="7">
        <v>100</v>
      </c>
      <c r="F10" s="7">
        <v>0</v>
      </c>
      <c r="G10" s="7">
        <v>0</v>
      </c>
    </row>
    <row r="11" spans="1:7" ht="15">
      <c r="A11" s="9" t="str">
        <f>"3419"</f>
        <v>3419</v>
      </c>
      <c r="B11" s="9"/>
      <c r="C11" s="9"/>
      <c r="D11" s="5" t="s">
        <v>14</v>
      </c>
      <c r="E11" s="6">
        <v>105000</v>
      </c>
      <c r="F11" s="6">
        <v>72975</v>
      </c>
      <c r="G11" s="6">
        <v>72975</v>
      </c>
    </row>
    <row r="12" spans="1:7" ht="15">
      <c r="A12" s="9" t="str">
        <f>"3511"</f>
        <v>3511</v>
      </c>
      <c r="B12" s="9"/>
      <c r="C12" s="9"/>
      <c r="D12" s="5" t="s">
        <v>15</v>
      </c>
      <c r="E12" s="6">
        <v>210000</v>
      </c>
      <c r="F12" s="6">
        <v>143377.71</v>
      </c>
      <c r="G12" s="6">
        <v>143377.71</v>
      </c>
    </row>
    <row r="13" spans="1:7" ht="15">
      <c r="A13" s="9" t="str">
        <f>"3524"</f>
        <v>3524</v>
      </c>
      <c r="B13" s="9"/>
      <c r="C13" s="9"/>
      <c r="D13" s="5" t="s">
        <v>16</v>
      </c>
      <c r="E13" s="6">
        <v>150000</v>
      </c>
      <c r="F13" s="6">
        <v>146900.8</v>
      </c>
      <c r="G13" s="6">
        <v>146900.8</v>
      </c>
    </row>
    <row r="14" spans="1:7" ht="15">
      <c r="A14" s="9" t="str">
        <f>"4212"</f>
        <v>4212</v>
      </c>
      <c r="B14" s="9"/>
      <c r="C14" s="9"/>
      <c r="D14" s="5" t="s">
        <v>17</v>
      </c>
      <c r="E14" s="7">
        <v>100</v>
      </c>
      <c r="F14" s="7">
        <v>0</v>
      </c>
      <c r="G14" s="7">
        <v>0</v>
      </c>
    </row>
    <row r="15" spans="1:7" ht="39">
      <c r="A15" s="9" t="str">
        <f>"4213"</f>
        <v>4213</v>
      </c>
      <c r="B15" s="9"/>
      <c r="C15" s="9"/>
      <c r="D15" s="5" t="s">
        <v>18</v>
      </c>
      <c r="E15" s="6">
        <v>37562.65</v>
      </c>
      <c r="F15" s="7">
        <v>0</v>
      </c>
      <c r="G15" s="7">
        <v>0</v>
      </c>
    </row>
    <row r="16" spans="1:7" ht="15">
      <c r="A16" s="9" t="str">
        <f>"4214"</f>
        <v>4214</v>
      </c>
      <c r="B16" s="9"/>
      <c r="C16" s="9"/>
      <c r="D16" s="5" t="s">
        <v>19</v>
      </c>
      <c r="E16" s="7">
        <v>100</v>
      </c>
      <c r="F16" s="7">
        <v>0</v>
      </c>
      <c r="G16" s="7">
        <v>0</v>
      </c>
    </row>
    <row r="17" spans="1:7" ht="15">
      <c r="A17" s="9" t="str">
        <f>"5211Α"</f>
        <v>5211Α</v>
      </c>
      <c r="B17" s="9"/>
      <c r="C17" s="9"/>
      <c r="D17" s="5" t="s">
        <v>20</v>
      </c>
      <c r="E17" s="6">
        <v>15000</v>
      </c>
      <c r="F17" s="6">
        <v>6402.68</v>
      </c>
      <c r="G17" s="6">
        <v>6402.68</v>
      </c>
    </row>
    <row r="18" spans="1:7" ht="15">
      <c r="A18" s="9" t="str">
        <f>"5211Β"</f>
        <v>5211Β</v>
      </c>
      <c r="B18" s="9"/>
      <c r="C18" s="9"/>
      <c r="D18" s="5" t="s">
        <v>21</v>
      </c>
      <c r="E18" s="6">
        <v>10000</v>
      </c>
      <c r="F18" s="7">
        <v>0</v>
      </c>
      <c r="G18" s="7">
        <v>0</v>
      </c>
    </row>
    <row r="19" spans="1:7" ht="15">
      <c r="A19" s="9" t="str">
        <f>"5211Γ"</f>
        <v>5211Γ</v>
      </c>
      <c r="B19" s="9"/>
      <c r="C19" s="9"/>
      <c r="D19" s="5" t="s">
        <v>22</v>
      </c>
      <c r="E19" s="6">
        <v>2000</v>
      </c>
      <c r="F19" s="7">
        <v>0</v>
      </c>
      <c r="G19" s="7">
        <v>0</v>
      </c>
    </row>
    <row r="20" spans="1:7" ht="15">
      <c r="A20" s="9" t="str">
        <f>"5221"</f>
        <v>5221</v>
      </c>
      <c r="B20" s="9"/>
      <c r="C20" s="9"/>
      <c r="D20" s="5" t="s">
        <v>23</v>
      </c>
      <c r="E20" s="6">
        <v>1000</v>
      </c>
      <c r="F20" s="7">
        <v>0</v>
      </c>
      <c r="G20" s="7">
        <v>0</v>
      </c>
    </row>
    <row r="21" spans="1:7" ht="15">
      <c r="A21" s="9" t="str">
        <f>"5239"</f>
        <v>5239</v>
      </c>
      <c r="B21" s="9"/>
      <c r="C21" s="9"/>
      <c r="D21" s="5" t="s">
        <v>24</v>
      </c>
      <c r="E21" s="6">
        <v>1000</v>
      </c>
      <c r="F21" s="7">
        <v>0</v>
      </c>
      <c r="G21" s="7">
        <v>0</v>
      </c>
    </row>
    <row r="22" spans="1:7" ht="15">
      <c r="A22" s="9" t="str">
        <f>"5241"</f>
        <v>5241</v>
      </c>
      <c r="B22" s="9"/>
      <c r="C22" s="9"/>
      <c r="D22" s="5" t="s">
        <v>25</v>
      </c>
      <c r="E22" s="6">
        <v>40000</v>
      </c>
      <c r="F22" s="7">
        <v>0</v>
      </c>
      <c r="G22" s="7">
        <v>0</v>
      </c>
    </row>
    <row r="23" spans="1:7" ht="15">
      <c r="A23" s="9" t="str">
        <f>"5242"</f>
        <v>5242</v>
      </c>
      <c r="B23" s="9"/>
      <c r="C23" s="9"/>
      <c r="D23" s="5" t="s">
        <v>26</v>
      </c>
      <c r="E23" s="6">
        <v>5000</v>
      </c>
      <c r="F23" s="7">
        <v>0</v>
      </c>
      <c r="G23" s="7">
        <v>0</v>
      </c>
    </row>
    <row r="24" spans="1:7" ht="15">
      <c r="A24" s="9" t="str">
        <f>"5243"</f>
        <v>5243</v>
      </c>
      <c r="B24" s="9"/>
      <c r="C24" s="9"/>
      <c r="D24" s="5" t="s">
        <v>27</v>
      </c>
      <c r="E24" s="6">
        <v>7000</v>
      </c>
      <c r="F24" s="7">
        <v>0</v>
      </c>
      <c r="G24" s="7">
        <v>0</v>
      </c>
    </row>
    <row r="25" spans="1:7" ht="15">
      <c r="A25" s="9" t="str">
        <f>"5249Α"</f>
        <v>5249Α</v>
      </c>
      <c r="B25" s="9"/>
      <c r="C25" s="9"/>
      <c r="D25" s="5" t="s">
        <v>28</v>
      </c>
      <c r="E25" s="7">
        <v>500</v>
      </c>
      <c r="F25" s="7">
        <v>0</v>
      </c>
      <c r="G25" s="7">
        <v>0</v>
      </c>
    </row>
    <row r="26" spans="1:7" ht="15">
      <c r="A26" s="9" t="str">
        <f>"5249Γ"</f>
        <v>5249Γ</v>
      </c>
      <c r="B26" s="9"/>
      <c r="C26" s="9"/>
      <c r="D26" s="5" t="s">
        <v>29</v>
      </c>
      <c r="E26" s="7">
        <v>500</v>
      </c>
      <c r="F26" s="7">
        <v>0</v>
      </c>
      <c r="G26" s="7">
        <v>0</v>
      </c>
    </row>
    <row r="27" spans="1:7" ht="15">
      <c r="A27" s="9" t="str">
        <f>"5249Ε"</f>
        <v>5249Ε</v>
      </c>
      <c r="B27" s="9"/>
      <c r="C27" s="9"/>
      <c r="D27" s="5" t="s">
        <v>30</v>
      </c>
      <c r="E27" s="6">
        <v>1000</v>
      </c>
      <c r="F27" s="7">
        <v>0</v>
      </c>
      <c r="G27" s="7">
        <v>0</v>
      </c>
    </row>
    <row r="28" spans="1:7" ht="15">
      <c r="A28" s="9" t="str">
        <f>"5252"</f>
        <v>5252</v>
      </c>
      <c r="B28" s="9"/>
      <c r="C28" s="9"/>
      <c r="D28" s="5" t="s">
        <v>31</v>
      </c>
      <c r="E28" s="6">
        <v>40000</v>
      </c>
      <c r="F28" s="6">
        <v>20259.52</v>
      </c>
      <c r="G28" s="6">
        <v>20259.52</v>
      </c>
    </row>
    <row r="29" spans="1:7" ht="15">
      <c r="A29" s="9" t="str">
        <f>"5259"</f>
        <v>5259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"5261"</f>
        <v>5261</v>
      </c>
      <c r="B30" s="9"/>
      <c r="C30" s="9"/>
      <c r="D30" s="5" t="s">
        <v>33</v>
      </c>
      <c r="E30" s="6">
        <v>1000</v>
      </c>
      <c r="F30" s="7">
        <v>0</v>
      </c>
      <c r="G30" s="7">
        <v>0</v>
      </c>
    </row>
    <row r="31" spans="1:7" ht="26.25">
      <c r="A31" s="9" t="str">
        <f>"5266"</f>
        <v>5266</v>
      </c>
      <c r="B31" s="9"/>
      <c r="C31" s="9"/>
      <c r="D31" s="5" t="s">
        <v>34</v>
      </c>
      <c r="E31" s="6">
        <v>162000</v>
      </c>
      <c r="F31" s="6">
        <v>36935.16</v>
      </c>
      <c r="G31" s="6">
        <v>36935.16</v>
      </c>
    </row>
    <row r="32" spans="1:7" ht="15">
      <c r="A32" s="9" t="str">
        <f>"5271"</f>
        <v>5271</v>
      </c>
      <c r="B32" s="9"/>
      <c r="C32" s="9"/>
      <c r="D32" s="5" t="s">
        <v>35</v>
      </c>
      <c r="E32" s="6">
        <v>460000</v>
      </c>
      <c r="F32" s="6">
        <v>304356.91</v>
      </c>
      <c r="G32" s="6">
        <v>304356.91</v>
      </c>
    </row>
    <row r="33" spans="1:7" ht="15">
      <c r="A33" s="9" t="str">
        <f>"5291Α"</f>
        <v>5291Α</v>
      </c>
      <c r="B33" s="9"/>
      <c r="C33" s="9"/>
      <c r="D33" s="5" t="s">
        <v>36</v>
      </c>
      <c r="E33" s="6">
        <v>2000</v>
      </c>
      <c r="F33" s="7">
        <v>0</v>
      </c>
      <c r="G33" s="7">
        <v>0</v>
      </c>
    </row>
    <row r="34" spans="1:7" ht="15">
      <c r="A34" s="9" t="str">
        <f>"5291Β"</f>
        <v>5291Β</v>
      </c>
      <c r="B34" s="9"/>
      <c r="C34" s="9"/>
      <c r="D34" s="5" t="s">
        <v>37</v>
      </c>
      <c r="E34" s="6">
        <v>2000</v>
      </c>
      <c r="F34" s="7">
        <v>0</v>
      </c>
      <c r="G34" s="7">
        <v>0</v>
      </c>
    </row>
    <row r="35" spans="1:7" ht="15">
      <c r="A35" s="9" t="str">
        <f>"5291Γ"</f>
        <v>5291Γ</v>
      </c>
      <c r="B35" s="9"/>
      <c r="C35" s="9"/>
      <c r="D35" s="5" t="s">
        <v>38</v>
      </c>
      <c r="E35" s="6">
        <v>5000</v>
      </c>
      <c r="F35" s="6">
        <v>2189.25</v>
      </c>
      <c r="G35" s="6">
        <v>2189.25</v>
      </c>
    </row>
    <row r="36" spans="1:7" ht="15">
      <c r="A36" s="9" t="str">
        <f>"5291Δ"</f>
        <v>5291Δ</v>
      </c>
      <c r="B36" s="9"/>
      <c r="C36" s="9"/>
      <c r="D36" s="5" t="s">
        <v>39</v>
      </c>
      <c r="E36" s="6">
        <v>1000</v>
      </c>
      <c r="F36" s="7">
        <v>0</v>
      </c>
      <c r="G36" s="7">
        <v>0</v>
      </c>
    </row>
    <row r="37" spans="1:7" ht="15">
      <c r="A37" s="9" t="str">
        <f>"5291Ε"</f>
        <v>5291Ε</v>
      </c>
      <c r="B37" s="9"/>
      <c r="C37" s="9"/>
      <c r="D37" s="5" t="s">
        <v>40</v>
      </c>
      <c r="E37" s="6">
        <v>1000</v>
      </c>
      <c r="F37" s="7">
        <v>66.32</v>
      </c>
      <c r="G37" s="7">
        <v>66.32</v>
      </c>
    </row>
    <row r="38" spans="1:7" ht="15">
      <c r="A38" s="9" t="str">
        <f>"5291Η"</f>
        <v>5291Η</v>
      </c>
      <c r="B38" s="9"/>
      <c r="C38" s="9"/>
      <c r="D38" s="5" t="s">
        <v>41</v>
      </c>
      <c r="E38" s="6">
        <v>110000</v>
      </c>
      <c r="F38" s="6">
        <v>56704.33</v>
      </c>
      <c r="G38" s="6">
        <v>56704.33</v>
      </c>
    </row>
    <row r="39" spans="1:7" ht="15">
      <c r="A39" s="9" t="str">
        <f>"5291Θ"</f>
        <v>5291Θ</v>
      </c>
      <c r="B39" s="9"/>
      <c r="C39" s="9"/>
      <c r="D39" s="5" t="s">
        <v>42</v>
      </c>
      <c r="E39" s="6">
        <v>5000</v>
      </c>
      <c r="F39" s="6">
        <v>1034.41</v>
      </c>
      <c r="G39" s="6">
        <v>1034.41</v>
      </c>
    </row>
    <row r="40" spans="1:7" ht="15">
      <c r="A40" s="9" t="str">
        <f>"5291Ι"</f>
        <v>5291Ι</v>
      </c>
      <c r="B40" s="9"/>
      <c r="C40" s="9"/>
      <c r="D40" s="5" t="s">
        <v>43</v>
      </c>
      <c r="E40" s="6">
        <v>120000</v>
      </c>
      <c r="F40" s="6">
        <v>46328.82</v>
      </c>
      <c r="G40" s="6">
        <v>46328.82</v>
      </c>
    </row>
    <row r="41" spans="1:7" ht="15">
      <c r="A41" s="9" t="str">
        <f>"5291Κ"</f>
        <v>5291Κ</v>
      </c>
      <c r="B41" s="9"/>
      <c r="C41" s="9"/>
      <c r="D41" s="5" t="s">
        <v>44</v>
      </c>
      <c r="E41" s="7">
        <v>500</v>
      </c>
      <c r="F41" s="7">
        <v>0</v>
      </c>
      <c r="G41" s="7">
        <v>0</v>
      </c>
    </row>
    <row r="42" spans="1:7" ht="15">
      <c r="A42" s="9" t="str">
        <f>"5291Λ"</f>
        <v>5291Λ</v>
      </c>
      <c r="B42" s="9"/>
      <c r="C42" s="9"/>
      <c r="D42" s="5" t="s">
        <v>45</v>
      </c>
      <c r="E42" s="6">
        <v>150000</v>
      </c>
      <c r="F42" s="6">
        <v>97936.24</v>
      </c>
      <c r="G42" s="6">
        <v>97936.24</v>
      </c>
    </row>
    <row r="43" spans="1:7" ht="15">
      <c r="A43" s="9" t="str">
        <f>"5291Μ"</f>
        <v>5291Μ</v>
      </c>
      <c r="B43" s="9"/>
      <c r="C43" s="9"/>
      <c r="D43" s="5" t="s">
        <v>46</v>
      </c>
      <c r="E43" s="6">
        <v>2000</v>
      </c>
      <c r="F43" s="7">
        <v>437.85</v>
      </c>
      <c r="G43" s="7">
        <v>437.85</v>
      </c>
    </row>
    <row r="44" spans="1:7" ht="15">
      <c r="A44" s="9" t="str">
        <f>"5291Ν"</f>
        <v>5291Ν</v>
      </c>
      <c r="B44" s="9"/>
      <c r="C44" s="9"/>
      <c r="D44" s="5" t="s">
        <v>37</v>
      </c>
      <c r="E44" s="7">
        <v>500</v>
      </c>
      <c r="F44" s="7">
        <v>0</v>
      </c>
      <c r="G44" s="7">
        <v>0</v>
      </c>
    </row>
    <row r="45" spans="1:7" ht="15">
      <c r="A45" s="9" t="str">
        <f>"5291Ο"</f>
        <v>5291Ο</v>
      </c>
      <c r="B45" s="9"/>
      <c r="C45" s="9"/>
      <c r="D45" s="5" t="s">
        <v>47</v>
      </c>
      <c r="E45" s="7">
        <v>500</v>
      </c>
      <c r="F45" s="7">
        <v>0</v>
      </c>
      <c r="G45" s="7">
        <v>0</v>
      </c>
    </row>
    <row r="46" spans="1:7" ht="26.25">
      <c r="A46" s="9" t="str">
        <f>"5291Π"</f>
        <v>5291Π</v>
      </c>
      <c r="B46" s="9"/>
      <c r="C46" s="9"/>
      <c r="D46" s="5" t="s">
        <v>48</v>
      </c>
      <c r="E46" s="6">
        <v>1000</v>
      </c>
      <c r="F46" s="7">
        <v>38.62</v>
      </c>
      <c r="G46" s="7">
        <v>38.62</v>
      </c>
    </row>
    <row r="47" spans="1:7" ht="15">
      <c r="A47" s="9" t="str">
        <f>"5291Ρ"</f>
        <v>5291Ρ</v>
      </c>
      <c r="B47" s="9"/>
      <c r="C47" s="9"/>
      <c r="D47" s="5" t="s">
        <v>49</v>
      </c>
      <c r="E47" s="7">
        <v>500</v>
      </c>
      <c r="F47" s="7">
        <v>8.31</v>
      </c>
      <c r="G47" s="7">
        <v>8.31</v>
      </c>
    </row>
    <row r="48" spans="1:7" ht="15">
      <c r="A48" s="9" t="str">
        <f>"5291Σ"</f>
        <v>5291Σ</v>
      </c>
      <c r="B48" s="9"/>
      <c r="C48" s="9"/>
      <c r="D48" s="5" t="s">
        <v>50</v>
      </c>
      <c r="E48" s="6">
        <v>15000</v>
      </c>
      <c r="F48" s="7">
        <v>0</v>
      </c>
      <c r="G48" s="7">
        <v>0</v>
      </c>
    </row>
    <row r="49" spans="1:7" ht="15">
      <c r="A49" s="9" t="str">
        <f>"5291Τ"</f>
        <v>5291Τ</v>
      </c>
      <c r="B49" s="9"/>
      <c r="C49" s="9"/>
      <c r="D49" s="5" t="s">
        <v>51</v>
      </c>
      <c r="E49" s="6">
        <v>1000</v>
      </c>
      <c r="F49" s="7">
        <v>0</v>
      </c>
      <c r="G49" s="7">
        <v>0</v>
      </c>
    </row>
    <row r="50" spans="1:7" ht="15">
      <c r="A50" s="9" t="str">
        <f>"5291Υ"</f>
        <v>5291Υ</v>
      </c>
      <c r="B50" s="9"/>
      <c r="C50" s="9"/>
      <c r="D50" s="5" t="s">
        <v>52</v>
      </c>
      <c r="E50" s="6">
        <v>20000</v>
      </c>
      <c r="F50" s="6">
        <v>6441.78</v>
      </c>
      <c r="G50" s="6">
        <v>6441.78</v>
      </c>
    </row>
    <row r="51" spans="1:7" ht="15">
      <c r="A51" s="9" t="str">
        <f>"5291Φ"</f>
        <v>5291Φ</v>
      </c>
      <c r="B51" s="9"/>
      <c r="C51" s="9"/>
      <c r="D51" s="5" t="s">
        <v>53</v>
      </c>
      <c r="E51" s="6">
        <v>10000</v>
      </c>
      <c r="F51" s="7">
        <v>428.44</v>
      </c>
      <c r="G51" s="7">
        <v>428.44</v>
      </c>
    </row>
    <row r="52" spans="1:7" ht="15">
      <c r="A52" s="9" t="str">
        <f>"5299Α"</f>
        <v>5299Α</v>
      </c>
      <c r="B52" s="9"/>
      <c r="C52" s="9"/>
      <c r="D52" s="5" t="s">
        <v>54</v>
      </c>
      <c r="E52" s="6">
        <v>4000</v>
      </c>
      <c r="F52" s="6">
        <v>1270.67</v>
      </c>
      <c r="G52" s="6">
        <v>1270.67</v>
      </c>
    </row>
    <row r="53" spans="1:7" ht="15">
      <c r="A53" s="9" t="str">
        <f>"5299Β"</f>
        <v>5299Β</v>
      </c>
      <c r="B53" s="9"/>
      <c r="C53" s="9"/>
      <c r="D53" s="5" t="s">
        <v>55</v>
      </c>
      <c r="E53" s="6">
        <v>1000</v>
      </c>
      <c r="F53" s="7">
        <v>12.66</v>
      </c>
      <c r="G53" s="7">
        <v>12.66</v>
      </c>
    </row>
    <row r="54" spans="1:7" ht="15">
      <c r="A54" s="9" t="str">
        <f>"5411"</f>
        <v>5411</v>
      </c>
      <c r="B54" s="9"/>
      <c r="C54" s="9"/>
      <c r="D54" s="5" t="s">
        <v>56</v>
      </c>
      <c r="E54" s="7">
        <v>100</v>
      </c>
      <c r="F54" s="7">
        <v>0</v>
      </c>
      <c r="G54" s="7">
        <v>0</v>
      </c>
    </row>
    <row r="55" spans="1:7" ht="26.25">
      <c r="A55" s="9" t="str">
        <f>"5511"</f>
        <v>5511</v>
      </c>
      <c r="B55" s="9"/>
      <c r="C55" s="9"/>
      <c r="D55" s="5" t="s">
        <v>57</v>
      </c>
      <c r="E55" s="6">
        <v>3000</v>
      </c>
      <c r="F55" s="7">
        <v>0</v>
      </c>
      <c r="G55" s="7">
        <v>0</v>
      </c>
    </row>
    <row r="56" spans="1:7" ht="15">
      <c r="A56" s="9" t="str">
        <f>"5521"</f>
        <v>5521</v>
      </c>
      <c r="B56" s="9"/>
      <c r="C56" s="9"/>
      <c r="D56" s="5" t="s">
        <v>58</v>
      </c>
      <c r="E56" s="6">
        <v>3000</v>
      </c>
      <c r="F56" s="7">
        <v>0</v>
      </c>
      <c r="G56" s="7">
        <v>0</v>
      </c>
    </row>
    <row r="57" spans="1:7" ht="15">
      <c r="A57" s="9" t="str">
        <f>"5529"</f>
        <v>5529</v>
      </c>
      <c r="B57" s="9"/>
      <c r="C57" s="9"/>
      <c r="D57" s="5" t="s">
        <v>59</v>
      </c>
      <c r="E57" s="7">
        <v>100</v>
      </c>
      <c r="F57" s="7">
        <v>0</v>
      </c>
      <c r="G57" s="7">
        <v>0</v>
      </c>
    </row>
    <row r="58" spans="1:7" ht="15">
      <c r="A58" s="9" t="str">
        <f>"5689"</f>
        <v>5689</v>
      </c>
      <c r="B58" s="9"/>
      <c r="C58" s="9"/>
      <c r="D58" s="5" t="s">
        <v>60</v>
      </c>
      <c r="E58" s="6">
        <v>50000</v>
      </c>
      <c r="F58" s="6">
        <v>19961.02</v>
      </c>
      <c r="G58" s="6">
        <v>19961.02</v>
      </c>
    </row>
    <row r="59" spans="1:7" ht="26.25">
      <c r="A59" s="9" t="str">
        <f>"9322Δ"</f>
        <v>9322Δ</v>
      </c>
      <c r="B59" s="9"/>
      <c r="C59" s="9"/>
      <c r="D59" s="5" t="s">
        <v>61</v>
      </c>
      <c r="E59" s="6">
        <v>250000</v>
      </c>
      <c r="F59" s="7">
        <v>0</v>
      </c>
      <c r="G59" s="7">
        <v>0</v>
      </c>
    </row>
    <row r="60" spans="1:7" ht="15">
      <c r="A60" s="9" t="str">
        <f>"9332Μ"</f>
        <v>9332Μ</v>
      </c>
      <c r="B60" s="9"/>
      <c r="C60" s="9"/>
      <c r="D60" s="5" t="s">
        <v>62</v>
      </c>
      <c r="E60" s="6">
        <v>250000</v>
      </c>
      <c r="F60" s="7">
        <v>0</v>
      </c>
      <c r="G60" s="7">
        <v>0</v>
      </c>
    </row>
    <row r="61" spans="1:7" ht="26.25">
      <c r="A61" s="9" t="str">
        <f>"9392ΑΑ"</f>
        <v>9392ΑΑ</v>
      </c>
      <c r="B61" s="9"/>
      <c r="C61" s="9"/>
      <c r="D61" s="5" t="s">
        <v>63</v>
      </c>
      <c r="E61" s="6">
        <v>15000</v>
      </c>
      <c r="F61" s="7">
        <v>0</v>
      </c>
      <c r="G61" s="7">
        <v>0</v>
      </c>
    </row>
    <row r="62" spans="1:7" ht="26.25">
      <c r="A62" s="9" t="str">
        <f>"9392ΑΒ"</f>
        <v>9392ΑΒ</v>
      </c>
      <c r="B62" s="9"/>
      <c r="C62" s="9"/>
      <c r="D62" s="5" t="s">
        <v>64</v>
      </c>
      <c r="E62" s="6">
        <v>15000</v>
      </c>
      <c r="F62" s="7">
        <v>0</v>
      </c>
      <c r="G62" s="7">
        <v>0</v>
      </c>
    </row>
    <row r="63" spans="1:7" ht="15">
      <c r="A63" s="3">
        <v>2</v>
      </c>
      <c r="B63" s="3" t="s">
        <v>65</v>
      </c>
      <c r="C63" s="2"/>
      <c r="D63" s="2"/>
      <c r="E63" s="2"/>
      <c r="F63" s="2"/>
      <c r="G63" s="2"/>
    </row>
    <row r="64" spans="1:7" ht="15">
      <c r="A64" s="8" t="s">
        <v>1</v>
      </c>
      <c r="B64" s="8"/>
      <c r="C64" s="8"/>
      <c r="D64" s="4" t="s">
        <v>2</v>
      </c>
      <c r="E64" s="4" t="s">
        <v>3</v>
      </c>
      <c r="F64" s="4" t="s">
        <v>66</v>
      </c>
      <c r="G64" s="4" t="s">
        <v>67</v>
      </c>
    </row>
    <row r="65" spans="1:7" ht="15">
      <c r="A65" s="9" t="str">
        <f>"0261"</f>
        <v>0261</v>
      </c>
      <c r="B65" s="9"/>
      <c r="C65" s="9"/>
      <c r="D65" s="5" t="s">
        <v>68</v>
      </c>
      <c r="E65" s="6">
        <v>3000</v>
      </c>
      <c r="F65" s="7">
        <v>0</v>
      </c>
      <c r="G65" s="7">
        <v>0</v>
      </c>
    </row>
    <row r="66" spans="1:7" ht="26.25">
      <c r="A66" s="9" t="str">
        <f>"0264"</f>
        <v>0264</v>
      </c>
      <c r="B66" s="9"/>
      <c r="C66" s="9"/>
      <c r="D66" s="5" t="s">
        <v>69</v>
      </c>
      <c r="E66" s="6">
        <v>3000</v>
      </c>
      <c r="F66" s="7">
        <v>0</v>
      </c>
      <c r="G66" s="7">
        <v>0</v>
      </c>
    </row>
    <row r="67" spans="1:7" ht="15">
      <c r="A67" s="9" t="str">
        <f>"0267"</f>
        <v>0267</v>
      </c>
      <c r="B67" s="9"/>
      <c r="C67" s="9"/>
      <c r="D67" s="5" t="s">
        <v>70</v>
      </c>
      <c r="E67" s="6">
        <v>3000000</v>
      </c>
      <c r="F67" s="6">
        <v>2026096.11</v>
      </c>
      <c r="G67" s="6">
        <v>2026096.11</v>
      </c>
    </row>
    <row r="68" spans="1:7" ht="15">
      <c r="A68" s="9" t="str">
        <f>"0269"</f>
        <v>0269</v>
      </c>
      <c r="B68" s="9"/>
      <c r="C68" s="9"/>
      <c r="D68" s="5" t="s">
        <v>71</v>
      </c>
      <c r="E68" s="6">
        <v>1000</v>
      </c>
      <c r="F68" s="7">
        <v>0</v>
      </c>
      <c r="G68" s="7">
        <v>0</v>
      </c>
    </row>
    <row r="69" spans="1:7" ht="15">
      <c r="A69" s="9" t="str">
        <f>"0287"</f>
        <v>0287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"0289"</f>
        <v>0289</v>
      </c>
      <c r="B70" s="9"/>
      <c r="C70" s="9"/>
      <c r="D70" s="5" t="s">
        <v>73</v>
      </c>
      <c r="E70" s="6">
        <v>55000</v>
      </c>
      <c r="F70" s="7">
        <v>0</v>
      </c>
      <c r="G70" s="7">
        <v>0</v>
      </c>
    </row>
    <row r="71" spans="1:7" ht="26.25">
      <c r="A71" s="9" t="str">
        <f>"0419"</f>
        <v>0419</v>
      </c>
      <c r="B71" s="9"/>
      <c r="C71" s="9"/>
      <c r="D71" s="5" t="s">
        <v>74</v>
      </c>
      <c r="E71" s="6">
        <v>60000</v>
      </c>
      <c r="F71" s="6">
        <v>19476.28</v>
      </c>
      <c r="G71" s="6">
        <v>19476.28</v>
      </c>
    </row>
    <row r="72" spans="1:7" ht="15">
      <c r="A72" s="9" t="str">
        <f>"0431"</f>
        <v>0431</v>
      </c>
      <c r="B72" s="9"/>
      <c r="C72" s="9"/>
      <c r="D72" s="5" t="s">
        <v>75</v>
      </c>
      <c r="E72" s="6">
        <v>2000</v>
      </c>
      <c r="F72" s="7">
        <v>312.82</v>
      </c>
      <c r="G72" s="7">
        <v>312.82</v>
      </c>
    </row>
    <row r="73" spans="1:7" ht="15">
      <c r="A73" s="9" t="str">
        <f>"0518"</f>
        <v>0518</v>
      </c>
      <c r="B73" s="9"/>
      <c r="C73" s="9"/>
      <c r="D73" s="5" t="s">
        <v>76</v>
      </c>
      <c r="E73" s="6">
        <v>74000</v>
      </c>
      <c r="F73" s="6">
        <v>17884.98</v>
      </c>
      <c r="G73" s="6">
        <v>17884.98</v>
      </c>
    </row>
    <row r="74" spans="1:7" ht="15">
      <c r="A74" s="9" t="str">
        <f>"0541"</f>
        <v>0541</v>
      </c>
      <c r="B74" s="9"/>
      <c r="C74" s="9"/>
      <c r="D74" s="5" t="s">
        <v>77</v>
      </c>
      <c r="E74" s="6">
        <v>3000</v>
      </c>
      <c r="F74" s="7">
        <v>0</v>
      </c>
      <c r="G74" s="7">
        <v>0</v>
      </c>
    </row>
    <row r="75" spans="1:7" ht="15">
      <c r="A75" s="9" t="str">
        <f>"0542"</f>
        <v>0542</v>
      </c>
      <c r="B75" s="9"/>
      <c r="C75" s="9"/>
      <c r="D75" s="5" t="s">
        <v>78</v>
      </c>
      <c r="E75" s="6">
        <v>3000</v>
      </c>
      <c r="F75" s="7">
        <v>0</v>
      </c>
      <c r="G75" s="7">
        <v>0</v>
      </c>
    </row>
    <row r="76" spans="1:7" ht="15">
      <c r="A76" s="9" t="str">
        <f>"0543"</f>
        <v>0543</v>
      </c>
      <c r="B76" s="9"/>
      <c r="C76" s="9"/>
      <c r="D76" s="5" t="s">
        <v>79</v>
      </c>
      <c r="E76" s="6">
        <v>14000</v>
      </c>
      <c r="F76" s="6">
        <v>3443.8</v>
      </c>
      <c r="G76" s="6">
        <v>3443.8</v>
      </c>
    </row>
    <row r="77" spans="1:7" ht="15">
      <c r="A77" s="9" t="str">
        <f>"0551"</f>
        <v>0551</v>
      </c>
      <c r="B77" s="9"/>
      <c r="C77" s="9"/>
      <c r="D77" s="5" t="s">
        <v>80</v>
      </c>
      <c r="E77" s="6">
        <v>1500</v>
      </c>
      <c r="F77" s="7">
        <v>0</v>
      </c>
      <c r="G77" s="7">
        <v>0</v>
      </c>
    </row>
    <row r="78" spans="1:7" ht="15">
      <c r="A78" s="9" t="str">
        <f>"0555"</f>
        <v>0555</v>
      </c>
      <c r="B78" s="9"/>
      <c r="C78" s="9"/>
      <c r="D78" s="5" t="s">
        <v>81</v>
      </c>
      <c r="E78" s="6">
        <v>1300</v>
      </c>
      <c r="F78" s="7">
        <v>0</v>
      </c>
      <c r="G78" s="7">
        <v>0</v>
      </c>
    </row>
    <row r="79" spans="1:7" ht="15">
      <c r="A79" s="9" t="str">
        <f>"0559"</f>
        <v>0559</v>
      </c>
      <c r="B79" s="9"/>
      <c r="C79" s="9"/>
      <c r="D79" s="5" t="s">
        <v>82</v>
      </c>
      <c r="E79" s="6">
        <v>2700</v>
      </c>
      <c r="F79" s="7">
        <v>0</v>
      </c>
      <c r="G79" s="7">
        <v>0</v>
      </c>
    </row>
    <row r="80" spans="1:7" ht="15">
      <c r="A80" s="9" t="str">
        <f>"0561"</f>
        <v>0561</v>
      </c>
      <c r="B80" s="9"/>
      <c r="C80" s="9"/>
      <c r="D80" s="5" t="s">
        <v>83</v>
      </c>
      <c r="E80" s="6">
        <v>588000</v>
      </c>
      <c r="F80" s="6">
        <v>428160.07</v>
      </c>
      <c r="G80" s="6">
        <v>428160.07</v>
      </c>
    </row>
    <row r="81" spans="1:7" ht="26.25">
      <c r="A81" s="9" t="str">
        <f>"0562"</f>
        <v>0562</v>
      </c>
      <c r="B81" s="9"/>
      <c r="C81" s="9"/>
      <c r="D81" s="5" t="s">
        <v>84</v>
      </c>
      <c r="E81" s="6">
        <v>43000</v>
      </c>
      <c r="F81" s="7">
        <v>0</v>
      </c>
      <c r="G81" s="7">
        <v>0</v>
      </c>
    </row>
    <row r="82" spans="1:7" ht="15">
      <c r="A82" s="9" t="str">
        <f>"0563"</f>
        <v>0563</v>
      </c>
      <c r="B82" s="9"/>
      <c r="C82" s="9"/>
      <c r="D82" s="5" t="s">
        <v>85</v>
      </c>
      <c r="E82" s="6">
        <v>120500</v>
      </c>
      <c r="F82" s="6">
        <v>21706.3</v>
      </c>
      <c r="G82" s="6">
        <v>21706.3</v>
      </c>
    </row>
    <row r="83" spans="1:7" ht="26.25">
      <c r="A83" s="9" t="str">
        <f>"0564"</f>
        <v>0564</v>
      </c>
      <c r="B83" s="9"/>
      <c r="C83" s="9"/>
      <c r="D83" s="5" t="s">
        <v>86</v>
      </c>
      <c r="E83" s="6">
        <v>14000</v>
      </c>
      <c r="F83" s="7">
        <v>0</v>
      </c>
      <c r="G83" s="7">
        <v>0</v>
      </c>
    </row>
    <row r="84" spans="1:7" ht="15">
      <c r="A84" s="9" t="str">
        <f>"0565"</f>
        <v>0565</v>
      </c>
      <c r="B84" s="9"/>
      <c r="C84" s="9"/>
      <c r="D84" s="5" t="s">
        <v>87</v>
      </c>
      <c r="E84" s="6">
        <v>92000</v>
      </c>
      <c r="F84" s="6">
        <v>37869.73</v>
      </c>
      <c r="G84" s="6">
        <v>37869.73</v>
      </c>
    </row>
    <row r="85" spans="1:7" ht="26.25">
      <c r="A85" s="9" t="str">
        <f>"0566"</f>
        <v>0566</v>
      </c>
      <c r="B85" s="9"/>
      <c r="C85" s="9"/>
      <c r="D85" s="5" t="s">
        <v>88</v>
      </c>
      <c r="E85" s="6">
        <v>12000</v>
      </c>
      <c r="F85" s="7">
        <v>0</v>
      </c>
      <c r="G85" s="7">
        <v>0</v>
      </c>
    </row>
    <row r="86" spans="1:7" ht="15">
      <c r="A86" s="9" t="str">
        <f>"0711"</f>
        <v>0711</v>
      </c>
      <c r="B86" s="9"/>
      <c r="C86" s="9"/>
      <c r="D86" s="5" t="s">
        <v>89</v>
      </c>
      <c r="E86" s="6">
        <v>6000</v>
      </c>
      <c r="F86" s="7">
        <v>464.9</v>
      </c>
      <c r="G86" s="7">
        <v>464.9</v>
      </c>
    </row>
    <row r="87" spans="1:7" ht="26.25">
      <c r="A87" s="9" t="str">
        <f>"0712"</f>
        <v>0712</v>
      </c>
      <c r="B87" s="9"/>
      <c r="C87" s="9"/>
      <c r="D87" s="5" t="s">
        <v>90</v>
      </c>
      <c r="E87" s="6">
        <v>2000</v>
      </c>
      <c r="F87" s="7">
        <v>0</v>
      </c>
      <c r="G87" s="7">
        <v>0</v>
      </c>
    </row>
    <row r="88" spans="1:7" ht="15">
      <c r="A88" s="9" t="str">
        <f>"0715"</f>
        <v>0715</v>
      </c>
      <c r="B88" s="9"/>
      <c r="C88" s="9"/>
      <c r="D88" s="5" t="s">
        <v>91</v>
      </c>
      <c r="E88" s="6">
        <v>3000</v>
      </c>
      <c r="F88" s="7">
        <v>0</v>
      </c>
      <c r="G88" s="7">
        <v>0</v>
      </c>
    </row>
    <row r="89" spans="1:7" ht="26.25">
      <c r="A89" s="9" t="str">
        <f>"0721"</f>
        <v>0721</v>
      </c>
      <c r="B89" s="9"/>
      <c r="C89" s="9"/>
      <c r="D89" s="5" t="s">
        <v>92</v>
      </c>
      <c r="E89" s="6">
        <v>2000</v>
      </c>
      <c r="F89" s="7">
        <v>40</v>
      </c>
      <c r="G89" s="7">
        <v>40</v>
      </c>
    </row>
    <row r="90" spans="1:7" ht="26.25">
      <c r="A90" s="9" t="str">
        <f>"0731"</f>
        <v>0731</v>
      </c>
      <c r="B90" s="9"/>
      <c r="C90" s="9"/>
      <c r="D90" s="5" t="s">
        <v>93</v>
      </c>
      <c r="E90" s="6">
        <v>28000</v>
      </c>
      <c r="F90" s="6">
        <v>1749.33</v>
      </c>
      <c r="G90" s="6">
        <v>1749.33</v>
      </c>
    </row>
    <row r="91" spans="1:7" ht="26.25">
      <c r="A91" s="9" t="str">
        <f>"0732"</f>
        <v>0732</v>
      </c>
      <c r="B91" s="9"/>
      <c r="C91" s="9"/>
      <c r="D91" s="5" t="s">
        <v>94</v>
      </c>
      <c r="E91" s="6">
        <v>3000</v>
      </c>
      <c r="F91" s="7">
        <v>900</v>
      </c>
      <c r="G91" s="7">
        <v>900</v>
      </c>
    </row>
    <row r="92" spans="1:7" ht="15">
      <c r="A92" s="9" t="str">
        <f>"0741"</f>
        <v>0741</v>
      </c>
      <c r="B92" s="9"/>
      <c r="C92" s="9"/>
      <c r="D92" s="5" t="s">
        <v>95</v>
      </c>
      <c r="E92" s="6">
        <v>3000</v>
      </c>
      <c r="F92" s="7">
        <v>0</v>
      </c>
      <c r="G92" s="7">
        <v>0</v>
      </c>
    </row>
    <row r="93" spans="1:7" ht="26.25">
      <c r="A93" s="9" t="str">
        <f>"0771"</f>
        <v>0771</v>
      </c>
      <c r="B93" s="9"/>
      <c r="C93" s="9"/>
      <c r="D93" s="5" t="s">
        <v>96</v>
      </c>
      <c r="E93" s="6">
        <v>2000</v>
      </c>
      <c r="F93" s="7">
        <v>0</v>
      </c>
      <c r="G93" s="7">
        <v>0</v>
      </c>
    </row>
    <row r="94" spans="1:7" ht="26.25">
      <c r="A94" s="9" t="str">
        <f>"0772"</f>
        <v>0772</v>
      </c>
      <c r="B94" s="9"/>
      <c r="C94" s="9"/>
      <c r="D94" s="5" t="s">
        <v>97</v>
      </c>
      <c r="E94" s="6">
        <v>1000</v>
      </c>
      <c r="F94" s="7">
        <v>0</v>
      </c>
      <c r="G94" s="7">
        <v>0</v>
      </c>
    </row>
    <row r="95" spans="1:7" ht="26.25">
      <c r="A95" s="9" t="str">
        <f>"0781"</f>
        <v>0781</v>
      </c>
      <c r="B95" s="9"/>
      <c r="C95" s="9"/>
      <c r="D95" s="5" t="s">
        <v>98</v>
      </c>
      <c r="E95" s="6">
        <v>7000</v>
      </c>
      <c r="F95" s="7">
        <v>786.36</v>
      </c>
      <c r="G95" s="7">
        <v>786.36</v>
      </c>
    </row>
    <row r="96" spans="1:7" ht="39">
      <c r="A96" s="9" t="str">
        <f>"0782"</f>
        <v>0782</v>
      </c>
      <c r="B96" s="9"/>
      <c r="C96" s="9"/>
      <c r="D96" s="5" t="s">
        <v>99</v>
      </c>
      <c r="E96" s="6">
        <v>1000</v>
      </c>
      <c r="F96" s="7">
        <v>0</v>
      </c>
      <c r="G96" s="7">
        <v>0</v>
      </c>
    </row>
    <row r="97" spans="1:7" ht="26.25">
      <c r="A97" s="9" t="str">
        <f>"0783"</f>
        <v>0783</v>
      </c>
      <c r="B97" s="9"/>
      <c r="C97" s="9"/>
      <c r="D97" s="5" t="s">
        <v>100</v>
      </c>
      <c r="E97" s="6">
        <v>2000</v>
      </c>
      <c r="F97" s="7">
        <v>0</v>
      </c>
      <c r="G97" s="7">
        <v>0</v>
      </c>
    </row>
    <row r="98" spans="1:7" ht="15">
      <c r="A98" s="9" t="str">
        <f>"0813"</f>
        <v>0813</v>
      </c>
      <c r="B98" s="9"/>
      <c r="C98" s="9"/>
      <c r="D98" s="5" t="s">
        <v>101</v>
      </c>
      <c r="E98" s="6">
        <v>795000</v>
      </c>
      <c r="F98" s="6">
        <v>273731.95</v>
      </c>
      <c r="G98" s="6">
        <v>273731.95</v>
      </c>
    </row>
    <row r="99" spans="1:7" ht="15">
      <c r="A99" s="9" t="str">
        <f>"0817"</f>
        <v>0817</v>
      </c>
      <c r="B99" s="9"/>
      <c r="C99" s="9"/>
      <c r="D99" s="5" t="s">
        <v>102</v>
      </c>
      <c r="E99" s="6">
        <v>5000</v>
      </c>
      <c r="F99" s="7">
        <v>0</v>
      </c>
      <c r="G99" s="7">
        <v>0</v>
      </c>
    </row>
    <row r="100" spans="1:7" ht="15">
      <c r="A100" s="9" t="str">
        <f>"0819"</f>
        <v>0819</v>
      </c>
      <c r="B100" s="9"/>
      <c r="C100" s="9"/>
      <c r="D100" s="5" t="s">
        <v>103</v>
      </c>
      <c r="E100" s="6">
        <v>15000</v>
      </c>
      <c r="F100" s="6">
        <v>1135.34</v>
      </c>
      <c r="G100" s="6">
        <v>1135.34</v>
      </c>
    </row>
    <row r="101" spans="1:7" ht="15">
      <c r="A101" s="9" t="str">
        <f>"0829"</f>
        <v>0829</v>
      </c>
      <c r="B101" s="9"/>
      <c r="C101" s="9"/>
      <c r="D101" s="5" t="s">
        <v>104</v>
      </c>
      <c r="E101" s="6">
        <v>58000</v>
      </c>
      <c r="F101" s="6">
        <v>20372.16</v>
      </c>
      <c r="G101" s="6">
        <v>20372.16</v>
      </c>
    </row>
    <row r="102" spans="1:7" ht="15">
      <c r="A102" s="9" t="str">
        <f>"0831"</f>
        <v>0831</v>
      </c>
      <c r="B102" s="9"/>
      <c r="C102" s="9"/>
      <c r="D102" s="5" t="s">
        <v>105</v>
      </c>
      <c r="E102" s="6">
        <v>11000</v>
      </c>
      <c r="F102" s="7">
        <v>0</v>
      </c>
      <c r="G102" s="7">
        <v>0</v>
      </c>
    </row>
    <row r="103" spans="1:7" ht="15">
      <c r="A103" s="9" t="str">
        <f>"0832"</f>
        <v>0832</v>
      </c>
      <c r="B103" s="9"/>
      <c r="C103" s="9"/>
      <c r="D103" s="5" t="s">
        <v>106</v>
      </c>
      <c r="E103" s="6">
        <v>90000</v>
      </c>
      <c r="F103" s="6">
        <v>28563.95</v>
      </c>
      <c r="G103" s="6">
        <v>28563.95</v>
      </c>
    </row>
    <row r="104" spans="1:7" ht="15">
      <c r="A104" s="9" t="str">
        <f>"0834"</f>
        <v>0834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"0835"</f>
        <v>0835</v>
      </c>
      <c r="B105" s="9"/>
      <c r="C105" s="9"/>
      <c r="D105" s="5" t="s">
        <v>108</v>
      </c>
      <c r="E105" s="6">
        <v>2000</v>
      </c>
      <c r="F105" s="7">
        <v>324.36</v>
      </c>
      <c r="G105" s="7">
        <v>324.36</v>
      </c>
    </row>
    <row r="106" spans="1:7" ht="15">
      <c r="A106" s="9" t="str">
        <f>"0841"</f>
        <v>0841</v>
      </c>
      <c r="B106" s="9"/>
      <c r="C106" s="9"/>
      <c r="D106" s="5" t="s">
        <v>109</v>
      </c>
      <c r="E106" s="6">
        <v>80000</v>
      </c>
      <c r="F106" s="6">
        <v>37050.94</v>
      </c>
      <c r="G106" s="6">
        <v>37050.94</v>
      </c>
    </row>
    <row r="107" spans="1:7" ht="15">
      <c r="A107" s="9" t="str">
        <f>"0842"</f>
        <v>0842</v>
      </c>
      <c r="B107" s="9"/>
      <c r="C107" s="9"/>
      <c r="D107" s="5" t="s">
        <v>110</v>
      </c>
      <c r="E107" s="6">
        <v>770000</v>
      </c>
      <c r="F107" s="6">
        <v>407535.49</v>
      </c>
      <c r="G107" s="6">
        <v>407535.49</v>
      </c>
    </row>
    <row r="108" spans="1:7" ht="15">
      <c r="A108" s="9" t="str">
        <f>"0843"</f>
        <v>0843</v>
      </c>
      <c r="B108" s="9"/>
      <c r="C108" s="9"/>
      <c r="D108" s="5" t="s">
        <v>111</v>
      </c>
      <c r="E108" s="6">
        <v>5000</v>
      </c>
      <c r="F108" s="6">
        <v>1985.36</v>
      </c>
      <c r="G108" s="6">
        <v>1985.36</v>
      </c>
    </row>
    <row r="109" spans="1:7" ht="15">
      <c r="A109" s="9" t="str">
        <f>"0845"</f>
        <v>0845</v>
      </c>
      <c r="B109" s="9"/>
      <c r="C109" s="9"/>
      <c r="D109" s="5" t="s">
        <v>112</v>
      </c>
      <c r="E109" s="6">
        <v>585000</v>
      </c>
      <c r="F109" s="6">
        <v>339726.57</v>
      </c>
      <c r="G109" s="6">
        <v>339726.57</v>
      </c>
    </row>
    <row r="110" spans="1:7" ht="15">
      <c r="A110" s="9" t="str">
        <f>"0849"</f>
        <v>0849</v>
      </c>
      <c r="B110" s="9"/>
      <c r="C110" s="9"/>
      <c r="D110" s="5" t="s">
        <v>113</v>
      </c>
      <c r="E110" s="6">
        <v>1000</v>
      </c>
      <c r="F110" s="7">
        <v>0</v>
      </c>
      <c r="G110" s="7">
        <v>0</v>
      </c>
    </row>
    <row r="111" spans="1:7" ht="15">
      <c r="A111" s="9" t="str">
        <f>"0851"</f>
        <v>0851</v>
      </c>
      <c r="B111" s="9"/>
      <c r="C111" s="9"/>
      <c r="D111" s="5" t="s">
        <v>114</v>
      </c>
      <c r="E111" s="6">
        <v>15000</v>
      </c>
      <c r="F111" s="6">
        <v>2105.07</v>
      </c>
      <c r="G111" s="6">
        <v>2105.07</v>
      </c>
    </row>
    <row r="112" spans="1:7" ht="15">
      <c r="A112" s="9" t="str">
        <f>"0856"</f>
        <v>0856</v>
      </c>
      <c r="B112" s="9"/>
      <c r="C112" s="9"/>
      <c r="D112" s="5" t="s">
        <v>115</v>
      </c>
      <c r="E112" s="6">
        <v>1000</v>
      </c>
      <c r="F112" s="7">
        <v>0</v>
      </c>
      <c r="G112" s="7">
        <v>0</v>
      </c>
    </row>
    <row r="113" spans="1:7" ht="15">
      <c r="A113" s="9" t="str">
        <f>"0857"</f>
        <v>0857</v>
      </c>
      <c r="B113" s="9"/>
      <c r="C113" s="9"/>
      <c r="D113" s="5" t="s">
        <v>116</v>
      </c>
      <c r="E113" s="6">
        <v>5000</v>
      </c>
      <c r="F113" s="6">
        <v>2976</v>
      </c>
      <c r="G113" s="6">
        <v>2976</v>
      </c>
    </row>
    <row r="114" spans="1:7" ht="15">
      <c r="A114" s="9" t="str">
        <f>"0859"</f>
        <v>0859</v>
      </c>
      <c r="B114" s="9"/>
      <c r="C114" s="9"/>
      <c r="D114" s="5" t="s">
        <v>117</v>
      </c>
      <c r="E114" s="6">
        <v>45000</v>
      </c>
      <c r="F114" s="6">
        <v>23684.37</v>
      </c>
      <c r="G114" s="6">
        <v>23684.37</v>
      </c>
    </row>
    <row r="115" spans="1:7" ht="15">
      <c r="A115" s="9" t="str">
        <f>"0863"</f>
        <v>0863</v>
      </c>
      <c r="B115" s="9"/>
      <c r="C115" s="9"/>
      <c r="D115" s="5" t="s">
        <v>118</v>
      </c>
      <c r="E115" s="6">
        <v>130000</v>
      </c>
      <c r="F115" s="7">
        <v>0</v>
      </c>
      <c r="G115" s="7">
        <v>0</v>
      </c>
    </row>
    <row r="116" spans="1:7" ht="26.25">
      <c r="A116" s="9" t="str">
        <f>"0879"</f>
        <v>0879</v>
      </c>
      <c r="B116" s="9"/>
      <c r="C116" s="9"/>
      <c r="D116" s="5" t="s">
        <v>119</v>
      </c>
      <c r="E116" s="6">
        <v>155000</v>
      </c>
      <c r="F116" s="6">
        <v>39257.69</v>
      </c>
      <c r="G116" s="6">
        <v>39257.69</v>
      </c>
    </row>
    <row r="117" spans="1:7" ht="15">
      <c r="A117" s="9" t="str">
        <f>"0881"</f>
        <v>0881</v>
      </c>
      <c r="B117" s="9"/>
      <c r="C117" s="9"/>
      <c r="D117" s="5" t="s">
        <v>120</v>
      </c>
      <c r="E117" s="6">
        <v>3000</v>
      </c>
      <c r="F117" s="7">
        <v>236.22</v>
      </c>
      <c r="G117" s="7">
        <v>236.22</v>
      </c>
    </row>
    <row r="118" spans="1:7" ht="15">
      <c r="A118" s="9" t="str">
        <f>"0884"</f>
        <v>0884</v>
      </c>
      <c r="B118" s="9"/>
      <c r="C118" s="9"/>
      <c r="D118" s="5" t="s">
        <v>121</v>
      </c>
      <c r="E118" s="6">
        <v>1000</v>
      </c>
      <c r="F118" s="7">
        <v>0</v>
      </c>
      <c r="G118" s="7">
        <v>0</v>
      </c>
    </row>
    <row r="119" spans="1:7" ht="15">
      <c r="A119" s="9" t="str">
        <f>"0887"</f>
        <v>0887</v>
      </c>
      <c r="B119" s="9"/>
      <c r="C119" s="9"/>
      <c r="D119" s="5" t="s">
        <v>122</v>
      </c>
      <c r="E119" s="6">
        <v>93000</v>
      </c>
      <c r="F119" s="6">
        <v>25596.83</v>
      </c>
      <c r="G119" s="6">
        <v>25596.83</v>
      </c>
    </row>
    <row r="120" spans="1:7" ht="15">
      <c r="A120" s="9" t="str">
        <f>"0888"</f>
        <v>0888</v>
      </c>
      <c r="B120" s="9"/>
      <c r="C120" s="9"/>
      <c r="D120" s="5" t="s">
        <v>123</v>
      </c>
      <c r="E120" s="6">
        <v>2000</v>
      </c>
      <c r="F120" s="7">
        <v>0</v>
      </c>
      <c r="G120" s="7">
        <v>0</v>
      </c>
    </row>
    <row r="121" spans="1:7" ht="15">
      <c r="A121" s="9" t="str">
        <f>"0889"</f>
        <v>0889</v>
      </c>
      <c r="B121" s="9"/>
      <c r="C121" s="9"/>
      <c r="D121" s="5" t="s">
        <v>124</v>
      </c>
      <c r="E121" s="6">
        <v>200000</v>
      </c>
      <c r="F121" s="6">
        <v>77989.63</v>
      </c>
      <c r="G121" s="6">
        <v>77989.63</v>
      </c>
    </row>
    <row r="122" spans="1:7" ht="15">
      <c r="A122" s="9" t="str">
        <f>"0891"</f>
        <v>0891</v>
      </c>
      <c r="B122" s="9"/>
      <c r="C122" s="9"/>
      <c r="D122" s="5" t="s">
        <v>125</v>
      </c>
      <c r="E122" s="6">
        <v>23238.47</v>
      </c>
      <c r="F122" s="6">
        <v>2106.76</v>
      </c>
      <c r="G122" s="6">
        <v>2106.76</v>
      </c>
    </row>
    <row r="123" spans="1:7" ht="26.25">
      <c r="A123" s="9" t="str">
        <f>"0892"</f>
        <v>0892</v>
      </c>
      <c r="B123" s="9"/>
      <c r="C123" s="9"/>
      <c r="D123" s="5" t="s">
        <v>126</v>
      </c>
      <c r="E123" s="6">
        <v>350000</v>
      </c>
      <c r="F123" s="6">
        <v>183831.83</v>
      </c>
      <c r="G123" s="6">
        <v>183831.83</v>
      </c>
    </row>
    <row r="124" spans="1:7" ht="15">
      <c r="A124" s="9" t="str">
        <f>"0893"</f>
        <v>0893</v>
      </c>
      <c r="B124" s="9"/>
      <c r="C124" s="9"/>
      <c r="D124" s="5" t="s">
        <v>127</v>
      </c>
      <c r="E124" s="6">
        <v>110000</v>
      </c>
      <c r="F124" s="6">
        <v>20542.95</v>
      </c>
      <c r="G124" s="6">
        <v>20542.95</v>
      </c>
    </row>
    <row r="125" spans="1:7" ht="26.25">
      <c r="A125" s="9" t="str">
        <f>"0894"</f>
        <v>0894</v>
      </c>
      <c r="B125" s="9"/>
      <c r="C125" s="9"/>
      <c r="D125" s="5" t="s">
        <v>128</v>
      </c>
      <c r="E125" s="6">
        <v>20000</v>
      </c>
      <c r="F125" s="6">
        <v>7206.87</v>
      </c>
      <c r="G125" s="6">
        <v>7206.87</v>
      </c>
    </row>
    <row r="126" spans="1:7" ht="15">
      <c r="A126" s="9" t="str">
        <f>"0899"</f>
        <v>0899</v>
      </c>
      <c r="B126" s="9"/>
      <c r="C126" s="9"/>
      <c r="D126" s="5" t="s">
        <v>113</v>
      </c>
      <c r="E126" s="6">
        <v>20000</v>
      </c>
      <c r="F126" s="7">
        <v>0</v>
      </c>
      <c r="G126" s="7">
        <v>0</v>
      </c>
    </row>
    <row r="127" spans="1:7" ht="15">
      <c r="A127" s="9" t="str">
        <f>"0911"</f>
        <v>0911</v>
      </c>
      <c r="B127" s="9"/>
      <c r="C127" s="9"/>
      <c r="D127" s="5" t="s">
        <v>129</v>
      </c>
      <c r="E127" s="6">
        <v>55000</v>
      </c>
      <c r="F127" s="6">
        <v>33337.73</v>
      </c>
      <c r="G127" s="6">
        <v>33337.73</v>
      </c>
    </row>
    <row r="128" spans="1:7" ht="15">
      <c r="A128" s="9" t="str">
        <f>"0912"</f>
        <v>0912</v>
      </c>
      <c r="B128" s="9"/>
      <c r="C128" s="9"/>
      <c r="D128" s="5" t="s">
        <v>130</v>
      </c>
      <c r="E128" s="6">
        <v>2000</v>
      </c>
      <c r="F128" s="7">
        <v>155.4</v>
      </c>
      <c r="G128" s="7">
        <v>155.4</v>
      </c>
    </row>
    <row r="129" spans="1:7" ht="26.25">
      <c r="A129" s="9" t="str">
        <f>"1249"</f>
        <v>1249</v>
      </c>
      <c r="B129" s="9"/>
      <c r="C129" s="9"/>
      <c r="D129" s="5" t="s">
        <v>131</v>
      </c>
      <c r="E129" s="6">
        <v>26000</v>
      </c>
      <c r="F129" s="7">
        <v>0</v>
      </c>
      <c r="G129" s="7">
        <v>0</v>
      </c>
    </row>
    <row r="130" spans="1:7" ht="26.25">
      <c r="A130" s="9" t="str">
        <f>"1251"</f>
        <v>1251</v>
      </c>
      <c r="B130" s="9"/>
      <c r="C130" s="9"/>
      <c r="D130" s="5" t="s">
        <v>132</v>
      </c>
      <c r="E130" s="6">
        <v>1000</v>
      </c>
      <c r="F130" s="7">
        <v>0</v>
      </c>
      <c r="G130" s="7">
        <v>0</v>
      </c>
    </row>
    <row r="131" spans="1:7" ht="15">
      <c r="A131" s="9" t="str">
        <f>"1259"</f>
        <v>1259</v>
      </c>
      <c r="B131" s="9"/>
      <c r="C131" s="9"/>
      <c r="D131" s="5" t="s">
        <v>133</v>
      </c>
      <c r="E131" s="6">
        <v>31000</v>
      </c>
      <c r="F131" s="7">
        <v>0</v>
      </c>
      <c r="G131" s="7">
        <v>0</v>
      </c>
    </row>
    <row r="132" spans="1:7" ht="15">
      <c r="A132" s="9" t="str">
        <f>"1261"</f>
        <v>1261</v>
      </c>
      <c r="B132" s="9"/>
      <c r="C132" s="9"/>
      <c r="D132" s="5" t="s">
        <v>134</v>
      </c>
      <c r="E132" s="6">
        <v>31000</v>
      </c>
      <c r="F132" s="6">
        <v>24212.92</v>
      </c>
      <c r="G132" s="6">
        <v>24212.92</v>
      </c>
    </row>
    <row r="133" spans="1:7" ht="26.25">
      <c r="A133" s="9" t="str">
        <f>"1281"</f>
        <v>1281</v>
      </c>
      <c r="B133" s="9"/>
      <c r="C133" s="9"/>
      <c r="D133" s="5" t="s">
        <v>135</v>
      </c>
      <c r="E133" s="6">
        <v>10000</v>
      </c>
      <c r="F133" s="6">
        <v>4078.39</v>
      </c>
      <c r="G133" s="6">
        <v>4078.39</v>
      </c>
    </row>
    <row r="134" spans="1:7" ht="15">
      <c r="A134" s="9" t="str">
        <f>"1293"</f>
        <v>1293</v>
      </c>
      <c r="B134" s="9"/>
      <c r="C134" s="9"/>
      <c r="D134" s="5" t="s">
        <v>136</v>
      </c>
      <c r="E134" s="6">
        <v>2000</v>
      </c>
      <c r="F134" s="7">
        <v>0</v>
      </c>
      <c r="G134" s="7">
        <v>0</v>
      </c>
    </row>
    <row r="135" spans="1:7" ht="15">
      <c r="A135" s="9" t="str">
        <f>"1312"</f>
        <v>1312</v>
      </c>
      <c r="B135" s="9"/>
      <c r="C135" s="9"/>
      <c r="D135" s="5" t="s">
        <v>137</v>
      </c>
      <c r="E135" s="6">
        <v>4000</v>
      </c>
      <c r="F135" s="7">
        <v>0</v>
      </c>
      <c r="G135" s="7">
        <v>0</v>
      </c>
    </row>
    <row r="136" spans="1:7" ht="15">
      <c r="A136" s="9" t="str">
        <f>"1381"</f>
        <v>1381</v>
      </c>
      <c r="B136" s="9"/>
      <c r="C136" s="9"/>
      <c r="D136" s="5" t="s">
        <v>138</v>
      </c>
      <c r="E136" s="6">
        <v>10000</v>
      </c>
      <c r="F136" s="6">
        <v>3096.9</v>
      </c>
      <c r="G136" s="6">
        <v>3096.9</v>
      </c>
    </row>
    <row r="137" spans="1:7" ht="26.25">
      <c r="A137" s="9" t="str">
        <f>"1429"</f>
        <v>1429</v>
      </c>
      <c r="B137" s="9"/>
      <c r="C137" s="9"/>
      <c r="D137" s="5" t="s">
        <v>139</v>
      </c>
      <c r="E137" s="6">
        <v>55000</v>
      </c>
      <c r="F137" s="6">
        <v>17105.4</v>
      </c>
      <c r="G137" s="6">
        <v>17105.4</v>
      </c>
    </row>
    <row r="138" spans="1:7" ht="26.25">
      <c r="A138" s="9" t="str">
        <f>"1431"</f>
        <v>1431</v>
      </c>
      <c r="B138" s="9"/>
      <c r="C138" s="9"/>
      <c r="D138" s="5" t="s">
        <v>140</v>
      </c>
      <c r="E138" s="6">
        <v>2000</v>
      </c>
      <c r="F138" s="7">
        <v>544.05</v>
      </c>
      <c r="G138" s="7">
        <v>544.05</v>
      </c>
    </row>
    <row r="139" spans="1:7" ht="15">
      <c r="A139" s="9" t="str">
        <f>"1435"</f>
        <v>1435</v>
      </c>
      <c r="B139" s="9"/>
      <c r="C139" s="9"/>
      <c r="D139" s="5" t="s">
        <v>141</v>
      </c>
      <c r="E139" s="6">
        <v>2000</v>
      </c>
      <c r="F139" s="7">
        <v>349.98</v>
      </c>
      <c r="G139" s="7">
        <v>349.98</v>
      </c>
    </row>
    <row r="140" spans="1:7" ht="26.25">
      <c r="A140" s="9" t="str">
        <f>"1436"</f>
        <v>1436</v>
      </c>
      <c r="B140" s="9"/>
      <c r="C140" s="9"/>
      <c r="D140" s="5" t="s">
        <v>142</v>
      </c>
      <c r="E140" s="6">
        <v>1000</v>
      </c>
      <c r="F140" s="7">
        <v>0</v>
      </c>
      <c r="G140" s="7">
        <v>0</v>
      </c>
    </row>
    <row r="141" spans="1:7" ht="26.25">
      <c r="A141" s="9" t="str">
        <f>"1439"</f>
        <v>1439</v>
      </c>
      <c r="B141" s="9"/>
      <c r="C141" s="9"/>
      <c r="D141" s="5" t="s">
        <v>143</v>
      </c>
      <c r="E141" s="6">
        <v>85000</v>
      </c>
      <c r="F141" s="6">
        <v>23230.35</v>
      </c>
      <c r="G141" s="6">
        <v>23230.35</v>
      </c>
    </row>
    <row r="142" spans="1:7" ht="26.25">
      <c r="A142" s="9" t="str">
        <f>"1441"</f>
        <v>1441</v>
      </c>
      <c r="B142" s="9"/>
      <c r="C142" s="9"/>
      <c r="D142" s="5" t="s">
        <v>144</v>
      </c>
      <c r="E142" s="6">
        <v>2000</v>
      </c>
      <c r="F142" s="7">
        <v>69.76</v>
      </c>
      <c r="G142" s="7">
        <v>69.76</v>
      </c>
    </row>
    <row r="143" spans="1:7" ht="15">
      <c r="A143" s="9" t="str">
        <f>"1611"</f>
        <v>1611</v>
      </c>
      <c r="B143" s="9"/>
      <c r="C143" s="9"/>
      <c r="D143" s="5" t="s">
        <v>145</v>
      </c>
      <c r="E143" s="6">
        <v>32000</v>
      </c>
      <c r="F143" s="6">
        <v>9222.98</v>
      </c>
      <c r="G143" s="6">
        <v>9222.98</v>
      </c>
    </row>
    <row r="144" spans="1:7" ht="15">
      <c r="A144" s="9" t="str">
        <f>"1731"</f>
        <v>1731</v>
      </c>
      <c r="B144" s="9"/>
      <c r="C144" s="9"/>
      <c r="D144" s="5" t="s">
        <v>146</v>
      </c>
      <c r="E144" s="6">
        <v>98000</v>
      </c>
      <c r="F144" s="6">
        <v>7373.56</v>
      </c>
      <c r="G144" s="6">
        <v>7373.56</v>
      </c>
    </row>
    <row r="145" spans="1:7" ht="26.25">
      <c r="A145" s="9" t="str">
        <f>"1779"</f>
        <v>1779</v>
      </c>
      <c r="B145" s="9"/>
      <c r="C145" s="9"/>
      <c r="D145" s="5" t="s">
        <v>147</v>
      </c>
      <c r="E145" s="6">
        <v>12000</v>
      </c>
      <c r="F145" s="6">
        <v>4917.84</v>
      </c>
      <c r="G145" s="6">
        <v>4917.84</v>
      </c>
    </row>
    <row r="146" spans="1:7" ht="15">
      <c r="A146" s="9" t="str">
        <f>"1831"</f>
        <v>1831</v>
      </c>
      <c r="B146" s="9"/>
      <c r="C146" s="9"/>
      <c r="D146" s="5" t="s">
        <v>148</v>
      </c>
      <c r="E146" s="6">
        <v>220000</v>
      </c>
      <c r="F146" s="6">
        <v>76242.12</v>
      </c>
      <c r="G146" s="6">
        <v>76242.12</v>
      </c>
    </row>
    <row r="147" spans="1:7" ht="15">
      <c r="A147" s="9" t="str">
        <f>"1899"</f>
        <v>1899</v>
      </c>
      <c r="B147" s="9"/>
      <c r="C147" s="9"/>
      <c r="D147" s="5" t="s">
        <v>149</v>
      </c>
      <c r="E147" s="6">
        <v>27000</v>
      </c>
      <c r="F147" s="6">
        <v>4206.19</v>
      </c>
      <c r="G147" s="6">
        <v>4206.19</v>
      </c>
    </row>
    <row r="148" spans="1:7" ht="15">
      <c r="A148" s="9" t="str">
        <f>"2631"</f>
        <v>2631</v>
      </c>
      <c r="B148" s="9"/>
      <c r="C148" s="9"/>
      <c r="D148" s="5" t="s">
        <v>150</v>
      </c>
      <c r="E148" s="6">
        <v>2485440.52</v>
      </c>
      <c r="F148" s="6">
        <v>1511028.49</v>
      </c>
      <c r="G148" s="6">
        <v>1511028.49</v>
      </c>
    </row>
    <row r="149" spans="1:7" ht="15">
      <c r="A149" s="9" t="str">
        <f>"2636"</f>
        <v>2636</v>
      </c>
      <c r="B149" s="9"/>
      <c r="C149" s="9"/>
      <c r="D149" s="5" t="s">
        <v>151</v>
      </c>
      <c r="E149" s="6">
        <v>300000</v>
      </c>
      <c r="F149" s="7">
        <v>0</v>
      </c>
      <c r="G149" s="7">
        <v>0</v>
      </c>
    </row>
    <row r="150" spans="1:7" ht="15">
      <c r="A150" s="9" t="str">
        <f>"3311"</f>
        <v>3311</v>
      </c>
      <c r="B150" s="9"/>
      <c r="C150" s="9"/>
      <c r="D150" s="5" t="s">
        <v>152</v>
      </c>
      <c r="E150" s="6">
        <v>27000</v>
      </c>
      <c r="F150" s="6">
        <v>6402.68</v>
      </c>
      <c r="G150" s="6">
        <v>6402.68</v>
      </c>
    </row>
    <row r="151" spans="1:7" ht="15">
      <c r="A151" s="9" t="str">
        <f>"3321"</f>
        <v>3321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"3339"</f>
        <v>3339</v>
      </c>
      <c r="B152" s="9"/>
      <c r="C152" s="9"/>
      <c r="D152" s="5" t="s">
        <v>154</v>
      </c>
      <c r="E152" s="6">
        <v>1000</v>
      </c>
      <c r="F152" s="7">
        <v>0</v>
      </c>
      <c r="G152" s="7">
        <v>0</v>
      </c>
    </row>
    <row r="153" spans="1:7" ht="15">
      <c r="A153" s="9" t="str">
        <f>"3341"</f>
        <v>3341</v>
      </c>
      <c r="B153" s="9"/>
      <c r="C153" s="9"/>
      <c r="D153" s="5" t="s">
        <v>155</v>
      </c>
      <c r="E153" s="6">
        <v>40000</v>
      </c>
      <c r="F153" s="7">
        <v>0</v>
      </c>
      <c r="G153" s="7">
        <v>0</v>
      </c>
    </row>
    <row r="154" spans="1:7" ht="15">
      <c r="A154" s="9" t="str">
        <f>"3342"</f>
        <v>3342</v>
      </c>
      <c r="B154" s="9"/>
      <c r="C154" s="9"/>
      <c r="D154" s="5" t="s">
        <v>156</v>
      </c>
      <c r="E154" s="6">
        <v>5000</v>
      </c>
      <c r="F154" s="7">
        <v>0</v>
      </c>
      <c r="G154" s="7">
        <v>0</v>
      </c>
    </row>
    <row r="155" spans="1:7" ht="15">
      <c r="A155" s="9" t="str">
        <f>"3343"</f>
        <v>3343</v>
      </c>
      <c r="B155" s="9"/>
      <c r="C155" s="9"/>
      <c r="D155" s="5" t="s">
        <v>157</v>
      </c>
      <c r="E155" s="6">
        <v>7000</v>
      </c>
      <c r="F155" s="7">
        <v>0</v>
      </c>
      <c r="G155" s="7">
        <v>0</v>
      </c>
    </row>
    <row r="156" spans="1:7" ht="15">
      <c r="A156" s="9" t="str">
        <f>"3349"</f>
        <v>3349</v>
      </c>
      <c r="B156" s="9"/>
      <c r="C156" s="9"/>
      <c r="D156" s="5" t="s">
        <v>158</v>
      </c>
      <c r="E156" s="6">
        <v>2000</v>
      </c>
      <c r="F156" s="7">
        <v>0</v>
      </c>
      <c r="G156" s="7">
        <v>0</v>
      </c>
    </row>
    <row r="157" spans="1:7" ht="15">
      <c r="A157" s="9" t="str">
        <f>"3352"</f>
        <v>3352</v>
      </c>
      <c r="B157" s="9"/>
      <c r="C157" s="9"/>
      <c r="D157" s="5" t="s">
        <v>159</v>
      </c>
      <c r="E157" s="6">
        <v>40000</v>
      </c>
      <c r="F157" s="6">
        <v>20259.52</v>
      </c>
      <c r="G157" s="6">
        <v>20259.52</v>
      </c>
    </row>
    <row r="158" spans="1:7" ht="26.25">
      <c r="A158" s="9" t="str">
        <f>"3359"</f>
        <v>3359</v>
      </c>
      <c r="B158" s="9"/>
      <c r="C158" s="9"/>
      <c r="D158" s="5" t="s">
        <v>160</v>
      </c>
      <c r="E158" s="6">
        <v>2000</v>
      </c>
      <c r="F158" s="7">
        <v>0</v>
      </c>
      <c r="G158" s="7">
        <v>0</v>
      </c>
    </row>
    <row r="159" spans="1:7" ht="15">
      <c r="A159" s="9" t="str">
        <f>"3361"</f>
        <v>3361</v>
      </c>
      <c r="B159" s="9"/>
      <c r="C159" s="9"/>
      <c r="D159" s="5" t="s">
        <v>161</v>
      </c>
      <c r="E159" s="6">
        <v>1000</v>
      </c>
      <c r="F159" s="7">
        <v>0</v>
      </c>
      <c r="G159" s="7">
        <v>0</v>
      </c>
    </row>
    <row r="160" spans="1:7" ht="26.25">
      <c r="A160" s="9" t="str">
        <f>"3366"</f>
        <v>3366</v>
      </c>
      <c r="B160" s="9"/>
      <c r="C160" s="9"/>
      <c r="D160" s="5" t="s">
        <v>162</v>
      </c>
      <c r="E160" s="6">
        <v>162000</v>
      </c>
      <c r="F160" s="6">
        <v>36935.16</v>
      </c>
      <c r="G160" s="6">
        <v>36935.16</v>
      </c>
    </row>
    <row r="161" spans="1:7" ht="26.25">
      <c r="A161" s="9" t="str">
        <f>"3371"</f>
        <v>3371</v>
      </c>
      <c r="B161" s="9"/>
      <c r="C161" s="9"/>
      <c r="D161" s="5" t="s">
        <v>163</v>
      </c>
      <c r="E161" s="6">
        <v>460000</v>
      </c>
      <c r="F161" s="6">
        <v>304356.91</v>
      </c>
      <c r="G161" s="6">
        <v>304356.91</v>
      </c>
    </row>
    <row r="162" spans="1:7" ht="26.25">
      <c r="A162" s="9" t="str">
        <f>"3391"</f>
        <v>3391</v>
      </c>
      <c r="B162" s="9"/>
      <c r="C162" s="9"/>
      <c r="D162" s="5" t="s">
        <v>164</v>
      </c>
      <c r="E162" s="6">
        <v>447000</v>
      </c>
      <c r="F162" s="6">
        <v>189146.87</v>
      </c>
      <c r="G162" s="6">
        <v>189146.87</v>
      </c>
    </row>
    <row r="163" spans="1:7" ht="15">
      <c r="A163" s="9" t="str">
        <f>"3399"</f>
        <v>3399</v>
      </c>
      <c r="B163" s="9"/>
      <c r="C163" s="9"/>
      <c r="D163" s="5" t="s">
        <v>165</v>
      </c>
      <c r="E163" s="6">
        <v>5000</v>
      </c>
      <c r="F163" s="6">
        <v>1041.62</v>
      </c>
      <c r="G163" s="6">
        <v>1041.62</v>
      </c>
    </row>
    <row r="164" spans="1:7" ht="39">
      <c r="A164" s="9" t="str">
        <f>"4121"</f>
        <v>4121</v>
      </c>
      <c r="B164" s="9"/>
      <c r="C164" s="9"/>
      <c r="D164" s="5" t="s">
        <v>166</v>
      </c>
      <c r="E164" s="6">
        <v>55000</v>
      </c>
      <c r="F164" s="6">
        <v>15842.77</v>
      </c>
      <c r="G164" s="6">
        <v>15842.77</v>
      </c>
    </row>
    <row r="165" spans="1:7" ht="15">
      <c r="A165" s="9" t="str">
        <f>"7111"</f>
        <v>7111</v>
      </c>
      <c r="B165" s="9"/>
      <c r="C165" s="9"/>
      <c r="D165" s="5" t="s">
        <v>167</v>
      </c>
      <c r="E165" s="6">
        <v>39000</v>
      </c>
      <c r="F165" s="7">
        <v>0</v>
      </c>
      <c r="G165" s="7">
        <v>0</v>
      </c>
    </row>
    <row r="166" spans="1:7" ht="26.25">
      <c r="A166" s="9" t="str">
        <f>"7112"</f>
        <v>7112</v>
      </c>
      <c r="B166" s="9"/>
      <c r="C166" s="9"/>
      <c r="D166" s="5" t="s">
        <v>168</v>
      </c>
      <c r="E166" s="6">
        <v>26000</v>
      </c>
      <c r="F166" s="7">
        <v>0</v>
      </c>
      <c r="G166" s="7">
        <v>0</v>
      </c>
    </row>
    <row r="167" spans="1:7" ht="15">
      <c r="A167" s="9" t="str">
        <f>"7122"</f>
        <v>7122</v>
      </c>
      <c r="B167" s="9"/>
      <c r="C167" s="9"/>
      <c r="D167" s="5" t="s">
        <v>169</v>
      </c>
      <c r="E167" s="6">
        <v>1000</v>
      </c>
      <c r="F167" s="7">
        <v>0</v>
      </c>
      <c r="G167" s="7">
        <v>0</v>
      </c>
    </row>
    <row r="168" spans="1:7" ht="26.25">
      <c r="A168" s="9" t="str">
        <f>"7123"</f>
        <v>7123</v>
      </c>
      <c r="B168" s="9"/>
      <c r="C168" s="9"/>
      <c r="D168" s="5" t="s">
        <v>170</v>
      </c>
      <c r="E168" s="6">
        <v>240000</v>
      </c>
      <c r="F168" s="6">
        <v>71861.72</v>
      </c>
      <c r="G168" s="6">
        <v>71861.72</v>
      </c>
    </row>
    <row r="169" spans="1:7" ht="15">
      <c r="A169" s="9" t="str">
        <f>"7124"</f>
        <v>7124</v>
      </c>
      <c r="B169" s="9"/>
      <c r="C169" s="9"/>
      <c r="D169" s="5" t="s">
        <v>171</v>
      </c>
      <c r="E169" s="6">
        <v>1000</v>
      </c>
      <c r="F169" s="7">
        <v>0</v>
      </c>
      <c r="G169" s="7">
        <v>0</v>
      </c>
    </row>
    <row r="170" spans="1:7" ht="15">
      <c r="A170" s="9" t="str">
        <f>"7127"</f>
        <v>7127</v>
      </c>
      <c r="B170" s="9"/>
      <c r="C170" s="9"/>
      <c r="D170" s="5" t="s">
        <v>172</v>
      </c>
      <c r="E170" s="6">
        <v>1000</v>
      </c>
      <c r="F170" s="7">
        <v>0</v>
      </c>
      <c r="G170" s="7">
        <v>0</v>
      </c>
    </row>
    <row r="171" spans="1:7" ht="39">
      <c r="A171" s="9" t="str">
        <f>"9322"</f>
        <v>9322</v>
      </c>
      <c r="B171" s="9"/>
      <c r="C171" s="9"/>
      <c r="D171" s="5" t="s">
        <v>173</v>
      </c>
      <c r="E171" s="6">
        <v>250000</v>
      </c>
      <c r="F171" s="7">
        <v>0</v>
      </c>
      <c r="G171" s="7">
        <v>0</v>
      </c>
    </row>
    <row r="172" spans="1:7" ht="26.25">
      <c r="A172" s="9" t="str">
        <f>"9332"</f>
        <v>9332</v>
      </c>
      <c r="B172" s="9"/>
      <c r="C172" s="9"/>
      <c r="D172" s="5" t="s">
        <v>174</v>
      </c>
      <c r="E172" s="6">
        <v>250000</v>
      </c>
      <c r="F172" s="7">
        <v>0</v>
      </c>
      <c r="G172" s="7">
        <v>0</v>
      </c>
    </row>
    <row r="173" spans="1:7" ht="26.25">
      <c r="A173" s="9" t="str">
        <f>"9392"</f>
        <v>9392</v>
      </c>
      <c r="B173" s="9"/>
      <c r="C173" s="9"/>
      <c r="D173" s="5" t="s">
        <v>175</v>
      </c>
      <c r="E173" s="6">
        <v>30000</v>
      </c>
      <c r="F173" s="7">
        <v>0</v>
      </c>
      <c r="G173" s="7">
        <v>0</v>
      </c>
    </row>
    <row r="174" spans="1:7" ht="26.25">
      <c r="A174" s="9" t="str">
        <f>"9749"</f>
        <v>9749</v>
      </c>
      <c r="B174" s="9"/>
      <c r="C174" s="9"/>
      <c r="D174" s="5" t="s">
        <v>176</v>
      </c>
      <c r="E174" s="6">
        <v>190000</v>
      </c>
      <c r="F174" s="6">
        <v>41868.6</v>
      </c>
      <c r="G174" s="6">
        <v>41868.6</v>
      </c>
    </row>
    <row r="175" spans="1:7" ht="15">
      <c r="A175" s="9" t="str">
        <f>"9854"</f>
        <v>9854</v>
      </c>
      <c r="B175" s="9"/>
      <c r="C175" s="9"/>
      <c r="D175" s="5" t="s">
        <v>177</v>
      </c>
      <c r="E175" s="6">
        <v>150000</v>
      </c>
      <c r="F175" s="7">
        <v>0</v>
      </c>
      <c r="G175" s="7">
        <v>0</v>
      </c>
    </row>
  </sheetData>
  <sheetProtection/>
  <mergeCells count="173">
    <mergeCell ref="A171:C171"/>
    <mergeCell ref="A172:C172"/>
    <mergeCell ref="A173:C173"/>
    <mergeCell ref="A174:C174"/>
    <mergeCell ref="A175:C175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2:C62"/>
    <mergeCell ref="A64:C64"/>
    <mergeCell ref="A65:C65"/>
    <mergeCell ref="A66:C66"/>
    <mergeCell ref="A67:C67"/>
    <mergeCell ref="A68:C68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XLSAY0S9604</dc:title>
  <dc:subject/>
  <dc:creator>Oracle Reports</dc:creator>
  <cp:keywords/>
  <dc:description/>
  <cp:lastModifiedBy>user</cp:lastModifiedBy>
  <dcterms:created xsi:type="dcterms:W3CDTF">2017-08-01T09:42:54Z</dcterms:created>
  <dcterms:modified xsi:type="dcterms:W3CDTF">2017-08-01T09:43:34Z</dcterms:modified>
  <cp:category/>
  <cp:version/>
  <cp:contentType/>
  <cp:contentStatus/>
</cp:coreProperties>
</file>